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_PROFILE\Zaur.Ismayilov\Desktop\seid pashayev data\AZERTEXNOLAYN MMC\UMUMI\"/>
    </mc:Choice>
  </mc:AlternateContent>
  <xr:revisionPtr revIDLastSave="0" documentId="13_ncr:1_{22C779E1-B09A-4850-AB90-3DE0C9A8DA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eyri-NeftSektoru" sheetId="1" r:id="rId1"/>
    <sheet name="NeftSektor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I14" i="1" s="1"/>
  <c r="C32" i="1"/>
  <c r="C15" i="2" l="1"/>
  <c r="C32" i="2"/>
  <c r="C28" i="2"/>
  <c r="I14" i="2" l="1"/>
  <c r="G14" i="2"/>
  <c r="F14" i="2"/>
  <c r="C26" i="2"/>
  <c r="C30" i="2"/>
  <c r="C34" i="2" l="1"/>
  <c r="C36" i="2" s="1"/>
  <c r="H14" i="2"/>
  <c r="J14" i="2" s="1"/>
  <c r="C26" i="1"/>
  <c r="F14" i="1" l="1"/>
  <c r="K14" i="2"/>
  <c r="G14" i="1"/>
  <c r="C28" i="1"/>
  <c r="C30" i="1" l="1"/>
  <c r="C34" i="1" s="1"/>
  <c r="H14" i="1" l="1"/>
  <c r="J14" i="1" s="1"/>
  <c r="C36" i="1" l="1"/>
  <c r="K14" i="1" l="1"/>
</calcChain>
</file>

<file path=xl/sharedStrings.xml><?xml version="1.0" encoding="utf-8"?>
<sst xmlns="http://schemas.openxmlformats.org/spreadsheetml/2006/main" count="68" uniqueCount="33">
  <si>
    <t>Net</t>
  </si>
  <si>
    <t>Gəlir vergisi</t>
  </si>
  <si>
    <t>Sosial ayirma</t>
  </si>
  <si>
    <t>NET MƏBLƏGİ DAXİL ET</t>
  </si>
  <si>
    <t>GROSS MƏBLƏĞ =</t>
  </si>
  <si>
    <t>YOXLAMA</t>
  </si>
  <si>
    <t>Gross məbləği daxil et</t>
  </si>
  <si>
    <t>Net məbləğ</t>
  </si>
  <si>
    <t>Sosial ayırma 3%</t>
  </si>
  <si>
    <t>Cəmi çıxmalar</t>
  </si>
  <si>
    <t>Məbləğ</t>
  </si>
  <si>
    <t>Qeyd</t>
  </si>
  <si>
    <t>a</t>
  </si>
  <si>
    <t>b</t>
  </si>
  <si>
    <t>c</t>
  </si>
  <si>
    <t>Gross ----&gt;&gt; Nett</t>
  </si>
  <si>
    <t>Nett----&gt;&gt; Gross</t>
  </si>
  <si>
    <t>&lt;-- Yalnız bu rənglə işarələnmiş xanalara məlumat daxil etmək olar</t>
  </si>
  <si>
    <t>İşsizlik sigortasi</t>
  </si>
  <si>
    <t>İşsizlik sigorta</t>
  </si>
  <si>
    <t>d</t>
  </si>
  <si>
    <t>www.muhasibat.az</t>
  </si>
  <si>
    <t>Mühasibat portalı və mühasibat xidmətləri</t>
  </si>
  <si>
    <t>tel: 0502505258</t>
  </si>
  <si>
    <t>Müəllif Zaur Ismayılov</t>
  </si>
  <si>
    <t>Neft qaz sahəsində fəaliyyəti olan və dövlət sektoruna aid edilən vergi ödəyiciləri üçün</t>
  </si>
  <si>
    <t>Neft qaz sahəsində fəaliyyəti olmayan və qeyri-dövlət sektoruna aid edilən vergi ödəyiciləri üçün</t>
  </si>
  <si>
    <t>İcbari tibbi sigorta</t>
  </si>
  <si>
    <t>Icbari tibbi sigorta</t>
  </si>
  <si>
    <t>e</t>
  </si>
  <si>
    <t>f=b+c+d+e</t>
  </si>
  <si>
    <t>=a-f</t>
  </si>
  <si>
    <t>Net-gross ve gross net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</si>
</sst>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7F7F7F"/>
      </top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2" borderId="1" xfId="1"/>
    <xf numFmtId="4" fontId="2" fillId="2" borderId="1" xfId="1" applyNumberFormat="1"/>
    <xf numFmtId="0" fontId="3" fillId="3" borderId="2" xfId="2"/>
    <xf numFmtId="4" fontId="3" fillId="3" borderId="2" xfId="2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1" applyBorder="1"/>
    <xf numFmtId="4" fontId="0" fillId="0" borderId="0" xfId="0" applyNumberFormat="1"/>
    <xf numFmtId="0" fontId="4" fillId="3" borderId="8" xfId="3" applyBorder="1"/>
    <xf numFmtId="4" fontId="4" fillId="3" borderId="1" xfId="3" applyNumberFormat="1"/>
    <xf numFmtId="0" fontId="3" fillId="3" borderId="9" xfId="2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3" xfId="0" applyFon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3" xfId="0" applyFont="1" applyBorder="1"/>
    <xf numFmtId="0" fontId="9" fillId="0" borderId="13" xfId="0" applyFont="1" applyBorder="1"/>
    <xf numFmtId="0" fontId="10" fillId="0" borderId="0" xfId="4"/>
    <xf numFmtId="0" fontId="8" fillId="0" borderId="0" xfId="0" applyFont="1"/>
    <xf numFmtId="4" fontId="4" fillId="0" borderId="0" xfId="3" applyNumberFormat="1" applyFill="1" applyBorder="1"/>
    <xf numFmtId="0" fontId="4" fillId="0" borderId="14" xfId="3" applyFill="1" applyBorder="1"/>
    <xf numFmtId="0" fontId="11" fillId="0" borderId="0" xfId="0" applyFont="1"/>
    <xf numFmtId="0" fontId="12" fillId="0" borderId="0" xfId="0" applyFont="1"/>
    <xf numFmtId="0" fontId="13" fillId="0" borderId="0" xfId="4" applyFont="1"/>
    <xf numFmtId="0" fontId="14" fillId="0" borderId="0" xfId="0" applyFont="1"/>
    <xf numFmtId="0" fontId="15" fillId="0" borderId="0" xfId="0" applyFont="1"/>
  </cellXfs>
  <cellStyles count="5">
    <cellStyle name="Calculation" xfId="3" builtinId="22"/>
    <cellStyle name="Hyperlink" xfId="4" builtinId="8"/>
    <cellStyle name="Input" xfId="1" builtinId="20"/>
    <cellStyle name="Normal" xfId="0" builtinId="0"/>
    <cellStyle name="Output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uhasibat.az/" TargetMode="External"/><Relationship Id="rId1" Type="http://schemas.openxmlformats.org/officeDocument/2006/relationships/hyperlink" Target="http://www.t.me/zaurismayil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uhasibat.az/" TargetMode="External"/><Relationship Id="rId1" Type="http://schemas.openxmlformats.org/officeDocument/2006/relationships/hyperlink" Target="http://www.t.me/zaurismayil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tabSelected="1" topLeftCell="A6" zoomScaleNormal="100" workbookViewId="0">
      <selection activeCell="C25" sqref="C25"/>
    </sheetView>
  </sheetViews>
  <sheetFormatPr defaultRowHeight="15" x14ac:dyDescent="0.25"/>
  <cols>
    <col min="2" max="2" width="21.7109375" bestFit="1" customWidth="1"/>
    <col min="3" max="3" width="20.5703125" customWidth="1"/>
    <col min="6" max="6" width="14.28515625" customWidth="1"/>
    <col min="7" max="9" width="16.42578125" customWidth="1"/>
    <col min="10" max="10" width="15.28515625" customWidth="1"/>
    <col min="12" max="12" width="14.5703125" customWidth="1"/>
  </cols>
  <sheetData>
    <row r="1" spans="1:12" ht="24" thickBot="1" x14ac:dyDescent="0.4">
      <c r="A1" s="25" t="s">
        <v>32</v>
      </c>
      <c r="B1" s="24"/>
      <c r="C1" s="24"/>
      <c r="D1" s="24"/>
      <c r="E1" s="24"/>
      <c r="F1" s="24"/>
      <c r="G1" s="24"/>
      <c r="H1" s="27"/>
      <c r="I1" s="27"/>
      <c r="J1" s="32"/>
    </row>
    <row r="2" spans="1:12" ht="18.75" x14ac:dyDescent="0.3">
      <c r="A2" s="33" t="s">
        <v>26</v>
      </c>
      <c r="B2" s="27"/>
      <c r="C2" s="27"/>
      <c r="D2" s="27"/>
      <c r="E2" s="27"/>
      <c r="F2" s="27"/>
      <c r="H2" s="27"/>
      <c r="I2" s="27"/>
      <c r="J2" s="32" t="s">
        <v>21</v>
      </c>
    </row>
    <row r="3" spans="1:12" s="1" customFormat="1" x14ac:dyDescent="0.25">
      <c r="J3" s="1" t="s">
        <v>22</v>
      </c>
    </row>
    <row r="4" spans="1:12" s="31" customFormat="1" ht="15.75" x14ac:dyDescent="0.25">
      <c r="J4" s="30" t="s">
        <v>23</v>
      </c>
    </row>
    <row r="5" spans="1:12" x14ac:dyDescent="0.25">
      <c r="J5" s="26" t="s">
        <v>24</v>
      </c>
    </row>
    <row r="7" spans="1:12" x14ac:dyDescent="0.25">
      <c r="A7" s="1" t="s">
        <v>11</v>
      </c>
      <c r="B7" s="2"/>
      <c r="C7" t="s">
        <v>17</v>
      </c>
    </row>
    <row r="11" spans="1:12" ht="21" x14ac:dyDescent="0.35">
      <c r="B11" s="18" t="s">
        <v>16</v>
      </c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x14ac:dyDescent="0.25">
      <c r="B12" s="8"/>
      <c r="F12" t="s">
        <v>5</v>
      </c>
      <c r="L12" s="9"/>
    </row>
    <row r="13" spans="1:12" x14ac:dyDescent="0.25">
      <c r="B13" s="2" t="s">
        <v>3</v>
      </c>
      <c r="C13" s="3">
        <v>3000</v>
      </c>
      <c r="F13" s="19" t="s">
        <v>1</v>
      </c>
      <c r="G13" s="19" t="s">
        <v>2</v>
      </c>
      <c r="H13" s="19" t="s">
        <v>18</v>
      </c>
      <c r="I13" s="19" t="s">
        <v>27</v>
      </c>
      <c r="J13" s="19" t="s">
        <v>0</v>
      </c>
      <c r="K13" s="19"/>
      <c r="L13" s="9"/>
    </row>
    <row r="14" spans="1:12" x14ac:dyDescent="0.25">
      <c r="B14" s="8"/>
      <c r="F14" s="20">
        <f>IF(C15&lt;=8000,0,(C15-8000)*0.14)</f>
        <v>0</v>
      </c>
      <c r="G14" s="20">
        <f>IF(C15&lt;=200,C15*0.03,(C15-200)*0.1+6)</f>
        <v>327.25714285714287</v>
      </c>
      <c r="H14" s="20">
        <f>C15*0.5%</f>
        <v>17.062857142857144</v>
      </c>
      <c r="I14" s="20">
        <f>IF(C15&lt;8000,C15*0.02,(C15-8000)*0.005+160)</f>
        <v>68.251428571428576</v>
      </c>
      <c r="J14" s="20">
        <f>C15-F14-G14-H14-I14</f>
        <v>3000</v>
      </c>
      <c r="K14" s="23" t="b">
        <f>C13=J14</f>
        <v>1</v>
      </c>
      <c r="L14" s="9"/>
    </row>
    <row r="15" spans="1:12" x14ac:dyDescent="0.25">
      <c r="B15" s="4" t="s">
        <v>4</v>
      </c>
      <c r="C15" s="5">
        <f>IF(C13/0.945&lt;=200,C13/0.945,IF((C13-14)/0.875&lt;=8000,(C13-14)/0.875,(C13-1014)/0.75))</f>
        <v>3412.5714285714284</v>
      </c>
      <c r="L15" s="9"/>
    </row>
    <row r="16" spans="1:12" x14ac:dyDescent="0.25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7"/>
    </row>
    <row r="21" spans="2:4" ht="21" x14ac:dyDescent="0.35">
      <c r="B21" s="18" t="s">
        <v>15</v>
      </c>
      <c r="C21" s="6"/>
      <c r="D21" s="7"/>
    </row>
    <row r="22" spans="2:4" x14ac:dyDescent="0.25">
      <c r="B22" s="8"/>
      <c r="D22" s="9"/>
    </row>
    <row r="23" spans="2:4" x14ac:dyDescent="0.25">
      <c r="B23" s="8"/>
      <c r="C23" t="s">
        <v>10</v>
      </c>
      <c r="D23" s="21" t="s">
        <v>11</v>
      </c>
    </row>
    <row r="24" spans="2:4" x14ac:dyDescent="0.25">
      <c r="B24" s="10" t="s">
        <v>6</v>
      </c>
      <c r="C24" s="3">
        <v>3412.57</v>
      </c>
      <c r="D24" s="21" t="s">
        <v>12</v>
      </c>
    </row>
    <row r="25" spans="2:4" x14ac:dyDescent="0.25">
      <c r="B25" s="8"/>
      <c r="C25" s="11"/>
      <c r="D25" s="21"/>
    </row>
    <row r="26" spans="2:4" x14ac:dyDescent="0.25">
      <c r="B26" s="12" t="s">
        <v>1</v>
      </c>
      <c r="C26" s="13">
        <f>IF(C24&lt;=8000,0,(C24-8000)*0.14)</f>
        <v>0</v>
      </c>
      <c r="D26" s="21" t="s">
        <v>13</v>
      </c>
    </row>
    <row r="27" spans="2:4" x14ac:dyDescent="0.25">
      <c r="B27" s="8"/>
      <c r="C27" s="11"/>
      <c r="D27" s="21"/>
    </row>
    <row r="28" spans="2:4" x14ac:dyDescent="0.25">
      <c r="B28" s="12" t="s">
        <v>8</v>
      </c>
      <c r="C28" s="13">
        <f>IF(C24&lt;=200,C24*0.03,(C24-200)*0.1+6)</f>
        <v>327.25700000000006</v>
      </c>
      <c r="D28" s="21" t="s">
        <v>14</v>
      </c>
    </row>
    <row r="29" spans="2:4" x14ac:dyDescent="0.25">
      <c r="B29" s="29"/>
      <c r="C29" s="28"/>
      <c r="D29" s="21"/>
    </row>
    <row r="30" spans="2:4" x14ac:dyDescent="0.25">
      <c r="B30" s="12" t="s">
        <v>19</v>
      </c>
      <c r="C30" s="13">
        <f>C24*0.5%</f>
        <v>17.062850000000001</v>
      </c>
      <c r="D30" s="21" t="s">
        <v>20</v>
      </c>
    </row>
    <row r="31" spans="2:4" x14ac:dyDescent="0.25">
      <c r="B31" s="8"/>
      <c r="C31" s="11"/>
      <c r="D31" s="21"/>
    </row>
    <row r="32" spans="2:4" x14ac:dyDescent="0.25">
      <c r="B32" s="12" t="s">
        <v>28</v>
      </c>
      <c r="C32" s="13">
        <f>IF(C24&lt;8000,C24*0.02,(C24-8000)*0.005+160)</f>
        <v>68.251400000000004</v>
      </c>
      <c r="D32" s="21" t="s">
        <v>29</v>
      </c>
    </row>
    <row r="33" spans="2:4" x14ac:dyDescent="0.25">
      <c r="B33" s="8"/>
      <c r="C33" s="11"/>
      <c r="D33" s="21"/>
    </row>
    <row r="34" spans="2:4" x14ac:dyDescent="0.25">
      <c r="B34" s="12" t="s">
        <v>9</v>
      </c>
      <c r="C34" s="13">
        <f>C26+C28+C30+C32</f>
        <v>412.57125000000008</v>
      </c>
      <c r="D34" s="22" t="s">
        <v>30</v>
      </c>
    </row>
    <row r="35" spans="2:4" x14ac:dyDescent="0.25">
      <c r="B35" s="8"/>
      <c r="C35" s="11"/>
      <c r="D35" s="21"/>
    </row>
    <row r="36" spans="2:4" x14ac:dyDescent="0.25">
      <c r="B36" s="14" t="s">
        <v>7</v>
      </c>
      <c r="C36" s="5">
        <f>C24-C34</f>
        <v>2999.9987500000002</v>
      </c>
      <c r="D36" s="22" t="s">
        <v>31</v>
      </c>
    </row>
    <row r="37" spans="2:4" x14ac:dyDescent="0.25">
      <c r="B37" s="8"/>
      <c r="D37" s="9"/>
    </row>
    <row r="38" spans="2:4" x14ac:dyDescent="0.25">
      <c r="B38" s="15"/>
      <c r="C38" s="16"/>
      <c r="D38" s="17"/>
    </row>
    <row r="46" spans="2:4" ht="17.25" x14ac:dyDescent="0.3">
      <c r="B46" s="34"/>
    </row>
  </sheetData>
  <hyperlinks>
    <hyperlink ref="J5" r:id="rId1" display="zaur" xr:uid="{00000000-0004-0000-0000-000000000000}"/>
    <hyperlink ref="J2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showGridLines="0" topLeftCell="A3" zoomScaleNormal="100" workbookViewId="0">
      <selection activeCell="C15" sqref="C15"/>
    </sheetView>
  </sheetViews>
  <sheetFormatPr defaultRowHeight="15" x14ac:dyDescent="0.25"/>
  <cols>
    <col min="2" max="2" width="21.7109375" bestFit="1" customWidth="1"/>
    <col min="3" max="3" width="20.5703125" customWidth="1"/>
    <col min="6" max="6" width="14.28515625" customWidth="1"/>
    <col min="7" max="9" width="16.42578125" customWidth="1"/>
    <col min="10" max="10" width="15.28515625" customWidth="1"/>
    <col min="12" max="12" width="14.5703125" customWidth="1"/>
  </cols>
  <sheetData>
    <row r="1" spans="1:12" ht="24" thickBot="1" x14ac:dyDescent="0.4">
      <c r="A1" s="25" t="s">
        <v>32</v>
      </c>
      <c r="B1" s="24"/>
      <c r="C1" s="24"/>
      <c r="D1" s="24"/>
      <c r="E1" s="24"/>
      <c r="F1" s="24"/>
      <c r="G1" s="24"/>
      <c r="H1" s="27"/>
      <c r="I1" s="27"/>
      <c r="J1" s="32"/>
    </row>
    <row r="2" spans="1:12" ht="18.75" x14ac:dyDescent="0.3">
      <c r="A2" s="33" t="s">
        <v>25</v>
      </c>
      <c r="B2" s="27"/>
      <c r="C2" s="27"/>
      <c r="D2" s="27"/>
      <c r="E2" s="27"/>
      <c r="F2" s="27"/>
      <c r="H2" s="27"/>
      <c r="I2" s="27"/>
      <c r="J2" s="32" t="s">
        <v>21</v>
      </c>
    </row>
    <row r="3" spans="1:12" s="1" customFormat="1" x14ac:dyDescent="0.25">
      <c r="J3" s="1" t="s">
        <v>22</v>
      </c>
    </row>
    <row r="4" spans="1:12" s="31" customFormat="1" ht="15.75" x14ac:dyDescent="0.25">
      <c r="J4" s="30" t="s">
        <v>23</v>
      </c>
    </row>
    <row r="5" spans="1:12" x14ac:dyDescent="0.25">
      <c r="J5" s="26" t="s">
        <v>24</v>
      </c>
    </row>
    <row r="7" spans="1:12" x14ac:dyDescent="0.25">
      <c r="A7" s="1" t="s">
        <v>11</v>
      </c>
      <c r="B7" s="2"/>
      <c r="C7" t="s">
        <v>17</v>
      </c>
    </row>
    <row r="11" spans="1:12" ht="21" x14ac:dyDescent="0.35">
      <c r="B11" s="18" t="s">
        <v>16</v>
      </c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x14ac:dyDescent="0.25">
      <c r="B12" s="8"/>
      <c r="F12" t="s">
        <v>5</v>
      </c>
      <c r="L12" s="9"/>
    </row>
    <row r="13" spans="1:12" x14ac:dyDescent="0.25">
      <c r="B13" s="2" t="s">
        <v>3</v>
      </c>
      <c r="C13" s="3"/>
      <c r="F13" s="19" t="s">
        <v>1</v>
      </c>
      <c r="G13" s="19" t="s">
        <v>2</v>
      </c>
      <c r="H13" s="19" t="s">
        <v>18</v>
      </c>
      <c r="I13" s="19" t="s">
        <v>27</v>
      </c>
      <c r="J13" s="19" t="s">
        <v>0</v>
      </c>
      <c r="K13" s="19"/>
      <c r="L13" s="9"/>
    </row>
    <row r="14" spans="1:12" x14ac:dyDescent="0.25">
      <c r="B14" s="8"/>
      <c r="F14" s="20">
        <f>IF(C15&lt;200,0,IF(C15&lt;2500,(C15-200)*0.14,350+(C15-2500)*0.25))</f>
        <v>0</v>
      </c>
      <c r="G14" s="20">
        <f>C15*0.03</f>
        <v>0</v>
      </c>
      <c r="H14" s="20">
        <f>C15*0.5%</f>
        <v>0</v>
      </c>
      <c r="I14" s="20">
        <f>IF(C15&lt;8000,C15*0.02,(C15-8000)*0.005+160)</f>
        <v>0</v>
      </c>
      <c r="J14" s="20">
        <f>C15-F14-G14-H14-I14</f>
        <v>0</v>
      </c>
      <c r="K14" s="23" t="b">
        <f>C13=J14</f>
        <v>1</v>
      </c>
      <c r="L14" s="9"/>
    </row>
    <row r="15" spans="1:12" x14ac:dyDescent="0.25">
      <c r="B15" s="4" t="s">
        <v>4</v>
      </c>
      <c r="C15" s="5">
        <f>IF(C13/0.945&lt;=200,C13/0.945,IF((C13-28)/0.805&lt;=2500,(C13-28)/0.805,IF((C13-275)/0.695&lt;=8000,(C13-275)/0.695,(C13-155)/0.71)))</f>
        <v>0</v>
      </c>
      <c r="L15" s="9"/>
    </row>
    <row r="16" spans="1:12" x14ac:dyDescent="0.25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7"/>
    </row>
    <row r="21" spans="2:4" ht="21" x14ac:dyDescent="0.35">
      <c r="B21" s="18" t="s">
        <v>15</v>
      </c>
      <c r="C21" s="6"/>
      <c r="D21" s="7"/>
    </row>
    <row r="22" spans="2:4" x14ac:dyDescent="0.25">
      <c r="B22" s="8"/>
      <c r="D22" s="9"/>
    </row>
    <row r="23" spans="2:4" x14ac:dyDescent="0.25">
      <c r="B23" s="8"/>
      <c r="C23" t="s">
        <v>10</v>
      </c>
      <c r="D23" s="21" t="s">
        <v>11</v>
      </c>
    </row>
    <row r="24" spans="2:4" x14ac:dyDescent="0.25">
      <c r="B24" s="10" t="s">
        <v>6</v>
      </c>
      <c r="C24" s="3">
        <v>4000</v>
      </c>
      <c r="D24" s="21" t="s">
        <v>12</v>
      </c>
    </row>
    <row r="25" spans="2:4" x14ac:dyDescent="0.25">
      <c r="B25" s="8"/>
      <c r="C25" s="11"/>
      <c r="D25" s="21"/>
    </row>
    <row r="26" spans="2:4" x14ac:dyDescent="0.25">
      <c r="B26" s="12" t="s">
        <v>1</v>
      </c>
      <c r="C26" s="13">
        <f>IF(C24&lt;200,0,IF(C24&lt;2500,(C24-200)*0.14,350+(C24-2500)*0.25))</f>
        <v>725</v>
      </c>
      <c r="D26" s="21" t="s">
        <v>13</v>
      </c>
    </row>
    <row r="27" spans="2:4" x14ac:dyDescent="0.25">
      <c r="B27" s="8"/>
      <c r="C27" s="11"/>
      <c r="D27" s="21"/>
    </row>
    <row r="28" spans="2:4" x14ac:dyDescent="0.25">
      <c r="B28" s="12" t="s">
        <v>8</v>
      </c>
      <c r="C28" s="13">
        <f>C24*0.03</f>
        <v>120</v>
      </c>
      <c r="D28" s="21" t="s">
        <v>14</v>
      </c>
    </row>
    <row r="29" spans="2:4" x14ac:dyDescent="0.25">
      <c r="B29" s="29"/>
      <c r="C29" s="28"/>
      <c r="D29" s="21"/>
    </row>
    <row r="30" spans="2:4" x14ac:dyDescent="0.25">
      <c r="B30" s="12" t="s">
        <v>19</v>
      </c>
      <c r="C30" s="13">
        <f>C24*0.5%</f>
        <v>20</v>
      </c>
      <c r="D30" s="21" t="s">
        <v>20</v>
      </c>
    </row>
    <row r="31" spans="2:4" x14ac:dyDescent="0.25">
      <c r="B31" s="8"/>
      <c r="C31" s="11"/>
      <c r="D31" s="21"/>
    </row>
    <row r="32" spans="2:4" x14ac:dyDescent="0.25">
      <c r="B32" s="12" t="s">
        <v>28</v>
      </c>
      <c r="C32" s="13">
        <f>IF(C24&lt;8000,C24*0.02,(C24-8000)*0.005+160)</f>
        <v>80</v>
      </c>
      <c r="D32" s="21" t="s">
        <v>29</v>
      </c>
    </row>
    <row r="33" spans="2:4" x14ac:dyDescent="0.25">
      <c r="B33" s="8"/>
      <c r="C33" s="11"/>
      <c r="D33" s="21"/>
    </row>
    <row r="34" spans="2:4" x14ac:dyDescent="0.25">
      <c r="B34" s="12" t="s">
        <v>9</v>
      </c>
      <c r="C34" s="13">
        <f>C26+C28+C30+C32</f>
        <v>945</v>
      </c>
      <c r="D34" s="22" t="s">
        <v>30</v>
      </c>
    </row>
    <row r="35" spans="2:4" x14ac:dyDescent="0.25">
      <c r="B35" s="8"/>
      <c r="C35" s="11"/>
      <c r="D35" s="21"/>
    </row>
    <row r="36" spans="2:4" x14ac:dyDescent="0.25">
      <c r="B36" s="14" t="s">
        <v>7</v>
      </c>
      <c r="C36" s="5">
        <f>C24-C34</f>
        <v>3055</v>
      </c>
      <c r="D36" s="22" t="s">
        <v>31</v>
      </c>
    </row>
    <row r="37" spans="2:4" x14ac:dyDescent="0.25">
      <c r="B37" s="8"/>
      <c r="D37" s="9"/>
    </row>
    <row r="38" spans="2:4" x14ac:dyDescent="0.25">
      <c r="B38" s="15"/>
      <c r="C38" s="16"/>
      <c r="D38" s="17"/>
    </row>
    <row r="44" spans="2:4" ht="17.25" x14ac:dyDescent="0.3">
      <c r="B44" s="34"/>
    </row>
  </sheetData>
  <hyperlinks>
    <hyperlink ref="J5" r:id="rId1" display="zaur" xr:uid="{00000000-0004-0000-0100-000000000000}"/>
    <hyperlink ref="J2" r:id="rId2" xr:uid="{00000000-0004-0000-01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Qeyri-NeftSektoru</vt:lpstr>
      <vt:lpstr>NeftSektoru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zismayilov</dc:creator>
  <cp:lastModifiedBy>Zaur Ismayilov</cp:lastModifiedBy>
  <cp:lastPrinted>2013-06-07T04:30:06Z</cp:lastPrinted>
  <dcterms:created xsi:type="dcterms:W3CDTF">2010-11-25T08:25:52Z</dcterms:created>
  <dcterms:modified xsi:type="dcterms:W3CDTF">2021-11-02T12:31:21Z</dcterms:modified>
</cp:coreProperties>
</file>